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ws9UNaqQRJC46T1j/bC2Q6Ge6VloXlFxc1JTRcFLcb118aGbJk+lK+4LOBuThmJopixJlQK0HPJF+ajJTplLiQ==" workbookSaltValue="8jDzXoc5nKrNRbS2JVguTg==" workbookSpinCount="100000" lockStructure="1"/>
  <bookViews>
    <workbookView xWindow="0" yWindow="0" windowWidth="17910" windowHeight="7590"/>
  </bookViews>
  <sheets>
    <sheet name="Cash Flow" sheetId="1" r:id="rId1"/>
    <sheet name="Monthly Income" sheetId="3" r:id="rId2"/>
    <sheet name="Monthly Expenses" sheetId="4" r:id="rId3"/>
    <sheet name="Chart Data" sheetId="2" state="hidden" r:id="rId4"/>
  </sheets>
  <definedNames>
    <definedName name="BudgetTitle">'Cash Flow'!#REF!</definedName>
    <definedName name="Month">'Cash Flow'!#REF!</definedName>
    <definedName name="Name">'Cash Flow'!#REF!</definedName>
    <definedName name="_xlnm.Print_Titles" localSheetId="0">'Cash Flow'!$35:$35</definedName>
    <definedName name="_xlnm.Print_Titles" localSheetId="2">'Monthly Expenses'!$11:$11</definedName>
    <definedName name="_xlnm.Print_Titles" localSheetId="1">'Monthly Income'!$7:$7</definedName>
    <definedName name="Title1">CashFlow[[#Headers],[ ]]</definedName>
    <definedName name="Title2">Income[[#Headers],[ ]]</definedName>
    <definedName name="Title3">Expenses[[#Headers],[ ]]</definedName>
    <definedName name="Year">'Cash Flow'!$B$30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 l="1"/>
  <c r="D9" i="3"/>
  <c r="C9" i="3"/>
  <c r="C38" i="1"/>
  <c r="E33" i="4"/>
  <c r="E10" i="4"/>
  <c r="E27" i="4"/>
  <c r="E26" i="4"/>
  <c r="E25" i="4"/>
  <c r="E24" i="4"/>
  <c r="C33" i="4"/>
  <c r="E31" i="4"/>
  <c r="B30" i="1" l="1"/>
  <c r="E8" i="3"/>
  <c r="E7" i="3"/>
  <c r="E6" i="3"/>
  <c r="A36" i="1" l="1"/>
  <c r="E36" i="1" s="1"/>
  <c r="E38" i="1" s="1"/>
  <c r="D38" i="1"/>
  <c r="D33" i="4"/>
  <c r="C6" i="2"/>
  <c r="E32" i="4"/>
  <c r="E30" i="4"/>
  <c r="E29" i="4"/>
  <c r="E28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9" i="4"/>
  <c r="C5" i="2"/>
  <c r="A37" i="1" l="1"/>
  <c r="E37" i="1" s="1"/>
  <c r="D6" i="2"/>
  <c r="D37" i="1"/>
  <c r="D7" i="2" s="1"/>
  <c r="C7" i="2"/>
  <c r="D5" i="2"/>
</calcChain>
</file>

<file path=xl/sharedStrings.xml><?xml version="1.0" encoding="utf-8"?>
<sst xmlns="http://schemas.openxmlformats.org/spreadsheetml/2006/main" count="54" uniqueCount="40">
  <si>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</si>
  <si>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</si>
  <si>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</si>
  <si>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</si>
  <si>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</si>
  <si>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</si>
  <si>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</si>
  <si>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</si>
  <si>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Income 1</t>
  </si>
  <si>
    <t>Income 2</t>
  </si>
  <si>
    <t>Other Income</t>
  </si>
  <si>
    <t>Groceries</t>
  </si>
  <si>
    <t>Internet</t>
  </si>
  <si>
    <t>Pets</t>
  </si>
  <si>
    <t>Personal Care</t>
  </si>
  <si>
    <t>Credit Cards</t>
  </si>
  <si>
    <t>Gifts / Charity</t>
  </si>
  <si>
    <t>Savings</t>
  </si>
  <si>
    <t>Other</t>
  </si>
  <si>
    <t>Total</t>
  </si>
  <si>
    <t xml:space="preserve"> </t>
  </si>
  <si>
    <t>Monthly Expenses</t>
  </si>
  <si>
    <t>Chart Data</t>
  </si>
  <si>
    <t>Cash Flow Analysis</t>
  </si>
  <si>
    <t>Electricity</t>
  </si>
  <si>
    <t>Rates/Levies</t>
  </si>
  <si>
    <t>DSTV/Netflix</t>
  </si>
  <si>
    <t>Life Insurance</t>
  </si>
  <si>
    <t>Vehicle Insurance</t>
  </si>
  <si>
    <t>School Fees/University Fees</t>
  </si>
  <si>
    <t>Transport/Petrol</t>
  </si>
  <si>
    <t>Entertainment</t>
  </si>
  <si>
    <t>Home Insurance</t>
  </si>
  <si>
    <t>Funeral Policy</t>
  </si>
  <si>
    <t>Personal Loans</t>
  </si>
  <si>
    <t>Bond/Rental</t>
  </si>
  <si>
    <t>Vehicle</t>
  </si>
  <si>
    <t>Cellphone Contract/Prepaid</t>
  </si>
  <si>
    <t>Creche Fees</t>
  </si>
  <si>
    <t>Vehicle/Home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</si>
</sst>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#,##0.00"/>
  </numFmts>
  <fonts count="29" x14ac:knownFonts="1">
    <font>
      <sz val="11"/>
      <color theme="2" tint="-0.749961851863155"/>
      <name val="Trebuchet MS"/>
      <family val="2"/>
      <scheme val="minor"/>
    </font>
    <font>
      <b/>
      <sz val="25"/>
      <color theme="5" tint="-0.499984740745262"/>
      <name val="Corbel"/>
      <family val="2"/>
      <scheme val="major"/>
    </font>
    <font>
      <b/>
      <sz val="25"/>
      <color theme="4" tint="-0.24994659260841701"/>
      <name val="Corbel"/>
      <family val="2"/>
      <scheme val="major"/>
    </font>
    <font>
      <b/>
      <sz val="31"/>
      <color theme="4" tint="-0.24994659260841701"/>
      <name val="Corbel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orbel"/>
      <family val="2"/>
      <scheme val="major"/>
    </font>
    <font>
      <b/>
      <sz val="20"/>
      <color theme="1" tint="0.499984740745262"/>
      <name val="Corbel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orbel"/>
      <family val="2"/>
      <scheme val="major"/>
    </font>
    <font>
      <b/>
      <sz val="13"/>
      <color theme="1" tint="0.14999847407452621"/>
      <name val="Trebuchet MS"/>
      <family val="2"/>
      <scheme val="minor"/>
    </font>
    <font>
      <i/>
      <sz val="11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orbel"/>
      <family val="2"/>
      <scheme val="major"/>
    </font>
    <font>
      <b/>
      <sz val="16"/>
      <color theme="1" tint="0.14999847407452621"/>
      <name val="Corbel"/>
      <family val="2"/>
      <scheme val="major"/>
    </font>
    <font>
      <sz val="16"/>
      <color theme="9" tint="-0.499984740745262"/>
      <name val="Corbel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orbel"/>
      <family val="2"/>
      <scheme val="major"/>
    </font>
    <font>
      <b/>
      <sz val="20"/>
      <color theme="4" tint="-0.24994659260841701"/>
      <name val="Corbel"/>
      <family val="2"/>
      <scheme val="major"/>
    </font>
    <font>
      <b/>
      <sz val="20"/>
      <color theme="2" tint="-0.749961851863155"/>
      <name val="Corbel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1" tint="0.249977111117893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8"/>
      <color theme="1" tint="0.249977111117893"/>
      <name val="Corbel"/>
      <family val="2"/>
      <scheme val="maj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orbel"/>
      <family val="2"/>
      <scheme val="major"/>
    </font>
    <font>
      <sz val="18"/>
      <color theme="1" tint="0.14999847407452621"/>
      <name val="Corbel"/>
      <family val="2"/>
      <scheme val="major"/>
    </font>
    <font>
      <b/>
      <sz val="16"/>
      <color theme="9" tint="-0.499984740745262"/>
      <name val="Corbe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Protection="0"/>
    <xf numFmtId="0" fontId="1" fillId="0" borderId="0" applyNumberFormat="0" applyFill="0" applyBorder="0" applyProtection="0"/>
    <xf numFmtId="0" fontId="8" fillId="0" borderId="0" applyNumberFormat="0" applyFill="0" applyBorder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Protection="0"/>
    <xf numFmtId="0" fontId="6" fillId="0" borderId="1">
      <alignment horizontal="left" vertical="center"/>
    </xf>
    <xf numFmtId="0" fontId="7" fillId="0" borderId="0"/>
    <xf numFmtId="3" fontId="7" fillId="0" borderId="0">
      <alignment horizontal="right"/>
    </xf>
    <xf numFmtId="3" fontId="7" fillId="0" borderId="0">
      <alignment horizontal="right"/>
    </xf>
  </cellStyleXfs>
  <cellXfs count="5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11" fillId="0" borderId="0" xfId="0" applyFont="1"/>
    <xf numFmtId="0" fontId="10" fillId="0" borderId="0" xfId="6" applyFont="1" applyAlignment="1">
      <alignment vertical="top"/>
    </xf>
    <xf numFmtId="0" fontId="13" fillId="0" borderId="0" xfId="0" applyFont="1"/>
    <xf numFmtId="0" fontId="12" fillId="0" borderId="0" xfId="0" applyFont="1"/>
    <xf numFmtId="0" fontId="14" fillId="0" borderId="2" xfId="0" applyFont="1" applyFill="1" applyBorder="1" applyAlignment="1">
      <alignment horizontal="center" vertical="center"/>
    </xf>
    <xf numFmtId="0" fontId="14" fillId="0" borderId="0" xfId="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4" fillId="0" borderId="0" xfId="6" applyFont="1" applyAlignment="1"/>
    <xf numFmtId="0" fontId="11" fillId="0" borderId="0" xfId="0" applyFont="1" applyAlignment="1">
      <alignment vertical="center"/>
    </xf>
    <xf numFmtId="0" fontId="21" fillId="0" borderId="2" xfId="2" applyFont="1" applyFill="1" applyBorder="1" applyAlignment="1">
      <alignment horizontal="center" vertical="center"/>
    </xf>
    <xf numFmtId="0" fontId="22" fillId="0" borderId="0" xfId="0" applyFont="1"/>
    <xf numFmtId="0" fontId="17" fillId="0" borderId="3" xfId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3" xfId="2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indent="1"/>
    </xf>
    <xf numFmtId="3" fontId="16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164" fontId="23" fillId="0" borderId="0" xfId="9" applyNumberFormat="1" applyFont="1" applyFill="1" applyBorder="1" applyAlignment="1">
      <alignment horizontal="center" vertical="center"/>
    </xf>
    <xf numFmtId="164" fontId="23" fillId="0" borderId="0" xfId="1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27" fillId="2" borderId="0" xfId="5" applyFont="1" applyFill="1" applyAlignment="1">
      <alignment horizontal="left" indent="1"/>
    </xf>
    <xf numFmtId="0" fontId="12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0" xfId="8" applyFont="1" applyFill="1" applyAlignment="1">
      <alignment horizontal="left" vertical="center"/>
    </xf>
    <xf numFmtId="164" fontId="12" fillId="2" borderId="0" xfId="9" applyNumberFormat="1" applyFont="1" applyFill="1" applyAlignment="1">
      <alignment horizontal="center" vertical="center"/>
    </xf>
    <xf numFmtId="164" fontId="12" fillId="2" borderId="0" xfId="1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center" vertical="center"/>
    </xf>
    <xf numFmtId="0" fontId="27" fillId="0" borderId="0" xfId="5" applyFont="1" applyFill="1" applyBorder="1" applyAlignment="1">
      <alignment horizontal="left" indent="1"/>
    </xf>
    <xf numFmtId="0" fontId="12" fillId="0" borderId="0" xfId="0" applyFont="1" applyProtection="1"/>
    <xf numFmtId="0" fontId="28" fillId="2" borderId="0" xfId="4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12" fillId="2" borderId="0" xfId="8" applyFont="1" applyFill="1" applyAlignment="1" applyProtection="1">
      <alignment horizontal="left" vertical="center"/>
    </xf>
    <xf numFmtId="164" fontId="12" fillId="2" borderId="0" xfId="9" applyNumberFormat="1" applyFont="1" applyFill="1" applyAlignment="1" applyProtection="1">
      <alignment horizontal="center" vertical="center"/>
    </xf>
    <xf numFmtId="164" fontId="12" fillId="2" borderId="0" xfId="10" applyNumberFormat="1" applyFont="1" applyFill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164" fontId="12" fillId="2" borderId="0" xfId="0" applyNumberFormat="1" applyFont="1" applyFill="1" applyBorder="1" applyAlignment="1" applyProtection="1">
      <alignment horizontal="center" vertical="center"/>
    </xf>
  </cellXfs>
  <cellStyles count="11">
    <cellStyle name="Amounts" xfId="9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8"/>
    <cellStyle name="Title" xfId="1" builtinId="15" customBuiltin="1"/>
    <cellStyle name="Variance" xfId="10"/>
    <cellStyle name="Year" xfId="7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164" formatCode="&quot;R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164" formatCode="&quot;R&quot;#,##0.0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4" defaultTableStyle="Family budget cash flow" defaultPivotStyle="PivotStyleLight16">
    <tableStyle name="Family budget cash flow" pivot="0" count="3">
      <tableStyleElement type="wholeTable" dxfId="48"/>
      <tableStyleElement type="headerRow" dxfId="47"/>
      <tableStyleElement type="totalRow" dxfId="46"/>
    </tableStyle>
    <tableStyle name="Family budget monthly expense" pivot="0" count="3">
      <tableStyleElement type="wholeTable" dxfId="45"/>
      <tableStyleElement type="headerRow" dxfId="44"/>
      <tableStyleElement type="totalRow" dxfId="43"/>
    </tableStyle>
    <tableStyle name="Family budget monthly income" pivot="0" count="3">
      <tableStyleElement type="wholeTable" dxfId="42"/>
      <tableStyleElement type="headerRow" dxfId="41"/>
      <tableStyleElement type="totalRow" dxfId="40"/>
    </tableStyle>
    <tableStyle name="TableStyleLight7 2" pivot="0" count="7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mruColors>
      <color rgb="FF769F44"/>
      <color rgb="FFA5B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195146659284E-2"/>
          <c:y val="0.17138518848718276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A5B73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5B7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rgbClr val="A5B7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rgbClr val="A5B7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5700</c:v>
                </c:pt>
                <c:pt idx="1">
                  <c:v>17191</c:v>
                </c:pt>
                <c:pt idx="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69F4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69F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rgbClr val="769F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rgbClr val="769F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6000</c:v>
                </c:pt>
                <c:pt idx="1">
                  <c:v>9338</c:v>
                </c:pt>
                <c:pt idx="2">
                  <c:v>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-1578139408"/>
        <c:axId val="-1578149744"/>
      </c:barChart>
      <c:catAx>
        <c:axId val="-157813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8149744"/>
        <c:crosses val="autoZero"/>
        <c:auto val="1"/>
        <c:lblAlgn val="ctr"/>
        <c:lblOffset val="100"/>
        <c:noMultiLvlLbl val="0"/>
      </c:catAx>
      <c:valAx>
        <c:axId val="-1578149744"/>
        <c:scaling>
          <c:orientation val="minMax"/>
        </c:scaling>
        <c:delete val="0"/>
        <c:axPos val="l"/>
        <c:numFmt formatCode="&quot;R&quot;#,##0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813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6362860892388451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323851</xdr:rowOff>
    </xdr:from>
    <xdr:to>
      <xdr:col>4</xdr:col>
      <xdr:colOff>1762125</xdr:colOff>
      <xdr:row>32</xdr:row>
      <xdr:rowOff>2809875</xdr:rowOff>
    </xdr:to>
    <xdr:graphicFrame macro="">
      <xdr:nvGraphicFramePr>
        <xdr:cNvPr id="3" name="Budget Chart" descr="Chart showing the comparison of Projected and Actual values for Monthly Income, Monthly Expenses, and Cash Flo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9525</xdr:rowOff>
    </xdr:from>
    <xdr:to>
      <xdr:col>4</xdr:col>
      <xdr:colOff>1527175</xdr:colOff>
      <xdr:row>26</xdr:row>
      <xdr:rowOff>11865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7B4EBC-E240-6244-99CB-28F81CB3C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9525"/>
          <a:ext cx="8394700" cy="2231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603250</xdr:colOff>
      <xdr:row>3</xdr:row>
      <xdr:rowOff>611940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737B10-54C7-BF4F-B484-15381EFCC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8394700" cy="2231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457200</xdr:colOff>
      <xdr:row>5</xdr:row>
      <xdr:rowOff>295274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18E105-1629-9B4A-AA36-D99DFB0DD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0" cy="1990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CashFlow" displayName="CashFlow" ref="B35:E38" totalsRowCount="1" headerRowDxfId="32" dataDxfId="31" totalsRowDxfId="30">
  <tableColumns count="4">
    <tableColumn id="1" name=" " totalsRowLabel="Total Cash" dataDxfId="29" totalsRowDxfId="3"/>
    <tableColumn id="3" name="Projected" totalsRowFunction="custom" dataDxfId="28" totalsRowDxfId="2">
      <totalsRowFormula>C36-C37</totalsRowFormula>
    </tableColumn>
    <tableColumn id="4" name="Actual" totalsRowFunction="custom" dataDxfId="27" totalsRowDxfId="1">
      <totalsRowFormula>D36-D37</totalsRowFormula>
    </tableColumn>
    <tableColumn id="5" name="Variance" totalsRowFunction="sum" dataDxfId="26" totalsRowDxfId="0">
      <calculatedColumnFormula>A36</calculatedColumnFormula>
    </tableColumn>
  </tableColumns>
  <tableStyleInfo name="TableStyleLight7 2" showFirstColumn="0" showLastColumn="0" showRowStripes="0" showColumnStripes="0"/>
  <extLst>
    <ext xmlns:x14="http://schemas.microsoft.com/office/spreadsheetml/2009/9/main" uri="{504A1905-F514-4f6f-8877-14C23A59335A}">
      <x14:table altTextSummary="Projected, Actual, and Variance cash flow are automatically updated in this table"/>
    </ext>
  </extLst>
</table>
</file>

<file path=xl/tables/table2.xml><?xml version="1.0" encoding="utf-8"?>
<table xmlns="http://schemas.openxmlformats.org/spreadsheetml/2006/main" id="5" name="Income" displayName="Income" ref="B5:E9" totalsRowCount="1" headerRowDxfId="25" dataDxfId="24" totalsRowDxfId="23">
  <autoFilter ref="B5:E8"/>
  <tableColumns count="4">
    <tableColumn id="1" name=" " totalsRowLabel="Total Income" dataDxfId="22" totalsRowDxfId="18" dataCellStyle="Table Details"/>
    <tableColumn id="3" name="Projected" totalsRowFunction="sum" dataDxfId="21" totalsRowDxfId="17" dataCellStyle="Amounts"/>
    <tableColumn id="4" name="Actual" totalsRowFunction="sum" dataDxfId="20" totalsRowDxfId="16" dataCellStyle="Amounts"/>
    <tableColumn id="5" name="Variance" totalsRowFunction="sum" dataDxfId="19" totalsRowDxfId="15" dataCellStyle="Variance">
      <calculatedColumnFormula>Income[[#This Row],[Actual]]-Income[[#This Row],[Projected]]</calculatedColumnFormula>
    </tableColumn>
  </tableColumns>
  <tableStyleInfo name="TableStyleLight7 2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for Projected and Actual income in this table. Variance is automatically calculated"/>
    </ext>
  </extLst>
</table>
</file>

<file path=xl/tables/table3.xml><?xml version="1.0" encoding="utf-8"?>
<table xmlns="http://schemas.openxmlformats.org/spreadsheetml/2006/main" id="9" name="Expenses" displayName="Expenses" ref="B8:E33" totalsRowCount="1" headerRowDxfId="6" dataDxfId="4" totalsRowDxfId="5">
  <autoFilter ref="B8:E32"/>
  <tableColumns count="4">
    <tableColumn id="1" name=" " totalsRowLabel="Total" dataDxfId="14" totalsRowDxfId="13" dataCellStyle="Table Details"/>
    <tableColumn id="3" name="Projected" totalsRowFunction="sum" dataDxfId="12" totalsRowDxfId="11" dataCellStyle="Amounts"/>
    <tableColumn id="4" name="Actual" totalsRowFunction="sum" dataDxfId="10" totalsRowDxfId="9" dataCellStyle="Amounts"/>
    <tableColumn id="5" name="Variance" totalsRowFunction="sum" dataDxfId="8" totalsRowDxfId="7" dataCellStyle="Variance">
      <calculatedColumnFormula>Expenses[[#This Row],[Projected]]-Expenses[[#This Row],[Actual]]</calculatedColumnFormula>
    </tableColumn>
  </tableColumns>
  <tableStyleInfo name="TableStyleLight7 2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for Projected and Actual expenses in this table. Variance is automatically calculated"/>
    </ext>
  </extLst>
</table>
</file>

<file path=xl/theme/theme1.xml><?xml version="1.0" encoding="utf-8"?>
<a:theme xmlns:a="http://schemas.openxmlformats.org/drawingml/2006/main" name="Family Templates Theme">
  <a:themeElements>
    <a:clrScheme name="Custom 2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B6DBA8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8"/>
  <sheetViews>
    <sheetView showGridLines="0" tabSelected="1" topLeftCell="A5" zoomScaleNormal="100" workbookViewId="0">
      <selection activeCell="G16" sqref="G16"/>
    </sheetView>
  </sheetViews>
  <sheetFormatPr defaultColWidth="9" defaultRowHeight="17.25" customHeight="1" x14ac:dyDescent="0.3"/>
  <cols>
    <col min="1" max="1" width="1.625" style="12" customWidth="1"/>
    <col min="2" max="2" width="39.75" style="12" customWidth="1"/>
    <col min="3" max="3" width="24.75" style="13" customWidth="1"/>
    <col min="4" max="5" width="24.75" style="14" customWidth="1"/>
    <col min="6" max="6" width="1.625" style="12" customWidth="1"/>
    <col min="7" max="16384" width="9" style="12"/>
  </cols>
  <sheetData>
    <row r="1" spans="1:6" s="1" customFormat="1" ht="6.75" customHeight="1" x14ac:dyDescent="0.35">
      <c r="A1" s="7"/>
      <c r="C1" s="2"/>
      <c r="D1" s="3"/>
      <c r="E1" s="3"/>
      <c r="F1" s="1" t="s">
        <v>20</v>
      </c>
    </row>
    <row r="2" spans="1:6" s="1" customFormat="1" ht="6.75" customHeight="1" x14ac:dyDescent="0.35">
      <c r="A2" s="7"/>
      <c r="C2" s="2"/>
      <c r="D2" s="3"/>
      <c r="E2" s="3"/>
    </row>
    <row r="3" spans="1:6" s="1" customFormat="1" ht="6.75" customHeight="1" x14ac:dyDescent="0.35">
      <c r="A3" s="7"/>
      <c r="C3" s="2"/>
      <c r="D3" s="3"/>
      <c r="E3" s="3"/>
    </row>
    <row r="4" spans="1:6" s="1" customFormat="1" ht="6.75" customHeight="1" x14ac:dyDescent="0.35">
      <c r="A4" s="7"/>
      <c r="C4" s="2"/>
      <c r="D4" s="3"/>
      <c r="E4" s="3"/>
    </row>
    <row r="5" spans="1:6" s="1" customFormat="1" ht="6.75" customHeight="1" x14ac:dyDescent="0.35">
      <c r="A5" s="7"/>
      <c r="C5" s="2"/>
      <c r="D5" s="3"/>
      <c r="E5" s="3"/>
    </row>
    <row r="6" spans="1:6" s="1" customFormat="1" ht="6.75" customHeight="1" x14ac:dyDescent="0.35">
      <c r="A6" s="7"/>
      <c r="C6" s="2"/>
      <c r="D6" s="3"/>
      <c r="E6" s="3"/>
    </row>
    <row r="7" spans="1:6" s="1" customFormat="1" ht="6.75" customHeight="1" x14ac:dyDescent="0.35">
      <c r="A7" s="7"/>
      <c r="C7" s="2"/>
      <c r="D7" s="3"/>
      <c r="E7" s="3"/>
    </row>
    <row r="8" spans="1:6" s="1" customFormat="1" ht="6.75" customHeight="1" x14ac:dyDescent="0.35">
      <c r="A8" s="7"/>
      <c r="C8" s="2"/>
      <c r="D8" s="3"/>
      <c r="E8" s="3"/>
    </row>
    <row r="9" spans="1:6" s="1" customFormat="1" ht="6.75" customHeight="1" x14ac:dyDescent="0.35">
      <c r="A9" s="7"/>
      <c r="C9" s="2"/>
      <c r="D9" s="3"/>
      <c r="E9" s="3"/>
    </row>
    <row r="10" spans="1:6" s="1" customFormat="1" ht="6.75" customHeight="1" x14ac:dyDescent="0.35">
      <c r="A10" s="7"/>
      <c r="C10" s="2"/>
      <c r="D10" s="3"/>
      <c r="E10" s="3"/>
    </row>
    <row r="11" spans="1:6" s="1" customFormat="1" ht="6.75" customHeight="1" x14ac:dyDescent="0.35">
      <c r="A11" s="7"/>
      <c r="C11" s="2"/>
      <c r="D11" s="3"/>
      <c r="E11" s="3"/>
    </row>
    <row r="12" spans="1:6" s="1" customFormat="1" ht="6.75" customHeight="1" x14ac:dyDescent="0.35">
      <c r="A12" s="7"/>
      <c r="C12" s="2"/>
      <c r="D12" s="3"/>
      <c r="E12" s="3"/>
    </row>
    <row r="13" spans="1:6" s="1" customFormat="1" ht="6.75" customHeight="1" x14ac:dyDescent="0.35">
      <c r="A13" s="7"/>
      <c r="C13" s="2"/>
      <c r="D13" s="3"/>
      <c r="E13" s="3"/>
    </row>
    <row r="14" spans="1:6" s="1" customFormat="1" ht="6.75" customHeight="1" x14ac:dyDescent="0.35">
      <c r="A14" s="7"/>
      <c r="C14" s="2"/>
      <c r="D14" s="3"/>
      <c r="E14" s="3"/>
    </row>
    <row r="15" spans="1:6" s="1" customFormat="1" ht="6.75" customHeight="1" x14ac:dyDescent="0.35">
      <c r="A15" s="7"/>
      <c r="C15" s="2"/>
      <c r="D15" s="3"/>
      <c r="E15" s="3"/>
    </row>
    <row r="16" spans="1:6" s="1" customFormat="1" ht="6.75" customHeight="1" x14ac:dyDescent="0.35">
      <c r="A16" s="7"/>
      <c r="C16" s="2"/>
      <c r="D16" s="3"/>
      <c r="E16" s="3"/>
    </row>
    <row r="17" spans="1:5" s="1" customFormat="1" ht="6.75" customHeight="1" x14ac:dyDescent="0.35">
      <c r="A17" s="7"/>
      <c r="C17" s="2"/>
      <c r="D17" s="3"/>
      <c r="E17" s="3"/>
    </row>
    <row r="18" spans="1:5" s="1" customFormat="1" ht="6.75" customHeight="1" x14ac:dyDescent="0.35">
      <c r="A18" s="7"/>
      <c r="C18" s="2"/>
      <c r="D18" s="3"/>
      <c r="E18" s="3"/>
    </row>
    <row r="19" spans="1:5" s="1" customFormat="1" ht="6.75" customHeight="1" x14ac:dyDescent="0.35">
      <c r="A19" s="7"/>
      <c r="C19" s="2"/>
      <c r="D19" s="3"/>
      <c r="E19" s="3"/>
    </row>
    <row r="20" spans="1:5" s="1" customFormat="1" ht="6.75" customHeight="1" x14ac:dyDescent="0.35">
      <c r="A20" s="7"/>
      <c r="C20" s="2"/>
      <c r="D20" s="3"/>
      <c r="E20" s="3"/>
    </row>
    <row r="21" spans="1:5" s="1" customFormat="1" ht="6.75" customHeight="1" x14ac:dyDescent="0.35">
      <c r="A21" s="7"/>
      <c r="C21" s="2"/>
      <c r="D21" s="3"/>
      <c r="E21" s="3"/>
    </row>
    <row r="22" spans="1:5" s="1" customFormat="1" ht="6.75" customHeight="1" x14ac:dyDescent="0.35">
      <c r="A22" s="7"/>
      <c r="C22" s="2"/>
      <c r="D22" s="3"/>
      <c r="E22" s="3"/>
    </row>
    <row r="23" spans="1:5" s="1" customFormat="1" ht="6.75" customHeight="1" x14ac:dyDescent="0.35">
      <c r="A23" s="7"/>
      <c r="C23" s="2"/>
      <c r="D23" s="3"/>
      <c r="E23" s="3"/>
    </row>
    <row r="24" spans="1:5" s="1" customFormat="1" ht="6.75" customHeight="1" x14ac:dyDescent="0.35">
      <c r="A24" s="7"/>
      <c r="C24" s="2"/>
      <c r="D24" s="3"/>
      <c r="E24" s="3"/>
    </row>
    <row r="25" spans="1:5" s="1" customFormat="1" ht="6.75" customHeight="1" x14ac:dyDescent="0.35">
      <c r="A25" s="7"/>
      <c r="C25" s="2"/>
      <c r="D25" s="3"/>
      <c r="E25" s="3"/>
    </row>
    <row r="26" spans="1:5" s="1" customFormat="1" ht="6.75" customHeight="1" x14ac:dyDescent="0.35">
      <c r="A26" s="7"/>
      <c r="C26" s="2"/>
      <c r="D26" s="3"/>
      <c r="E26" s="3"/>
    </row>
    <row r="27" spans="1:5" s="1" customFormat="1" ht="6.75" customHeight="1" x14ac:dyDescent="0.35">
      <c r="A27" s="7"/>
      <c r="C27" s="2"/>
      <c r="D27" s="3"/>
      <c r="E27" s="3"/>
    </row>
    <row r="28" spans="1:5" s="1" customFormat="1" ht="6.75" customHeight="1" x14ac:dyDescent="0.35">
      <c r="A28" s="7"/>
      <c r="C28" s="2"/>
      <c r="D28" s="3"/>
      <c r="E28" s="3"/>
    </row>
    <row r="29" spans="1:5" s="1" customFormat="1" ht="6.75" customHeight="1" x14ac:dyDescent="0.35">
      <c r="A29" s="7"/>
      <c r="C29" s="2"/>
      <c r="D29" s="3"/>
      <c r="E29" s="3"/>
    </row>
    <row r="30" spans="1:5" ht="25.5" customHeight="1" x14ac:dyDescent="0.35">
      <c r="B30" s="45" t="str">
        <f ca="1">" For the Month of " &amp; TEXT(TODAY(),"mmmm yyyy")</f>
        <v xml:space="preserve"> For the Month of April 2020</v>
      </c>
      <c r="C30" s="14"/>
    </row>
    <row r="31" spans="1:5" ht="25.5" customHeight="1" x14ac:dyDescent="0.35">
      <c r="B31" s="37"/>
      <c r="C31" s="14"/>
    </row>
    <row r="32" spans="1:5" s="28" customFormat="1" ht="26.25" x14ac:dyDescent="0.3">
      <c r="B32" s="29" t="s">
        <v>23</v>
      </c>
      <c r="C32" s="30"/>
      <c r="D32" s="30"/>
      <c r="E32" s="30"/>
    </row>
    <row r="33" spans="1:5" ht="222" customHeight="1" x14ac:dyDescent="0.3">
      <c r="B33" s="6"/>
      <c r="C33" s="4"/>
      <c r="D33" s="4"/>
      <c r="E33" s="4"/>
    </row>
    <row r="34" spans="1:5" ht="9" customHeight="1" x14ac:dyDescent="0.3">
      <c r="B34" s="15"/>
      <c r="C34" s="4"/>
      <c r="D34" s="4"/>
      <c r="E34" s="4"/>
    </row>
    <row r="35" spans="1:5" s="16" customFormat="1" ht="32.1" customHeight="1" x14ac:dyDescent="0.3">
      <c r="B35" s="17" t="s">
        <v>20</v>
      </c>
      <c r="C35" s="9" t="s">
        <v>1</v>
      </c>
      <c r="D35" s="9" t="s">
        <v>2</v>
      </c>
      <c r="E35" s="9" t="s">
        <v>3</v>
      </c>
    </row>
    <row r="36" spans="1:5" s="5" customFormat="1" ht="32.1" customHeight="1" x14ac:dyDescent="0.35">
      <c r="A36" s="18">
        <f>Income[[#Totals],[Variance]]</f>
        <v>300</v>
      </c>
      <c r="B36" s="10" t="s">
        <v>4</v>
      </c>
      <c r="C36" s="34">
        <v>11000</v>
      </c>
      <c r="D36" s="34">
        <v>15000</v>
      </c>
      <c r="E36" s="35">
        <f>A36</f>
        <v>300</v>
      </c>
    </row>
    <row r="37" spans="1:5" s="5" customFormat="1" ht="32.1" customHeight="1" x14ac:dyDescent="0.35">
      <c r="A37" s="18">
        <f>Expenses[[#Totals],[Variance]]</f>
        <v>7853</v>
      </c>
      <c r="B37" s="10" t="s">
        <v>5</v>
      </c>
      <c r="C37" s="34">
        <v>8000</v>
      </c>
      <c r="D37" s="34">
        <f>Expenses[[#Totals],[Actual]]</f>
        <v>9338</v>
      </c>
      <c r="E37" s="35">
        <f>A37</f>
        <v>7853</v>
      </c>
    </row>
    <row r="38" spans="1:5" s="5" customFormat="1" ht="32.1" customHeight="1" x14ac:dyDescent="0.35">
      <c r="B38" s="11" t="s">
        <v>6</v>
      </c>
      <c r="C38" s="36">
        <f>C36-C37</f>
        <v>3000</v>
      </c>
      <c r="D38" s="36">
        <f>D36-D37</f>
        <v>5662</v>
      </c>
      <c r="E38" s="36">
        <f>SUBTOTAL(109,CashFlow[Variance])</f>
        <v>8153</v>
      </c>
    </row>
  </sheetData>
  <dataValidations count="7">
    <dataValidation allowBlank="1" showInputMessage="1" showErrorMessage="1" promptTitle="Family Budget" prompt="_x000a_Enter your Family Name in cell B3. Enter month and year in cell B5._x000a__x000a_Chart and Cash Flow table in this worksheet are automatically updated from data in Monthly Income and Monthly Expenses worksheets." sqref="A1:A29"/>
    <dataValidation allowBlank="1" showInputMessage="1" showErrorMessage="1" prompt="Update this cell with month and year" sqref="B30:B31"/>
    <dataValidation allowBlank="1" showInputMessage="1" showErrorMessage="1" prompt="Total Income, Total Expense, and Total Cash are automatically updated in this table" sqref="B35"/>
    <dataValidation allowBlank="1" showInputMessage="1" showErrorMessage="1" prompt="Actual Income and Expenses are automatically updated in this column under this heading" sqref="D35"/>
    <dataValidation allowBlank="1" showInputMessage="1" showErrorMessage="1" prompt="Variance amount is automatically updated in this column under this heading" sqref="E35"/>
    <dataValidation allowBlank="1" showInputMessage="1" showErrorMessage="1" prompt="Chart showing the comparison of Projected and Actual values for Monthly Income, Monthly Expenses, and Cash Flow" sqref="B33"/>
    <dataValidation allowBlank="1" showInputMessage="1" showErrorMessage="1" prompt="Projected Income and Expenses are automatically updated in this column under this heading" sqref="C35"/>
  </dataValidations>
  <printOptions horizontalCentered="1"/>
  <pageMargins left="0.75" right="0.75" top="0.75" bottom="0.75" header="0.25" footer="0.25"/>
  <pageSetup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9"/>
  <sheetViews>
    <sheetView showGridLines="0" zoomScaleNormal="100" workbookViewId="0">
      <selection activeCell="J7" sqref="J7"/>
    </sheetView>
  </sheetViews>
  <sheetFormatPr defaultColWidth="9" defaultRowHeight="24" customHeight="1" x14ac:dyDescent="0.3"/>
  <cols>
    <col min="1" max="1" width="1.625" style="26" customWidth="1"/>
    <col min="2" max="2" width="32.75" style="26" customWidth="1"/>
    <col min="3" max="3" width="16.625" style="26" customWidth="1"/>
    <col min="4" max="5" width="16.625" style="27" customWidth="1"/>
    <col min="6" max="6" width="1.625" style="26" customWidth="1"/>
    <col min="7" max="16384" width="9" style="26"/>
  </cols>
  <sheetData>
    <row r="1" spans="2:6" ht="9" customHeight="1" x14ac:dyDescent="0.3">
      <c r="F1" s="26" t="s">
        <v>20</v>
      </c>
    </row>
    <row r="2" spans="2:6" s="31" customFormat="1" ht="63.75" customHeight="1" x14ac:dyDescent="0.3">
      <c r="B2" s="27"/>
      <c r="C2" s="27"/>
      <c r="D2" s="27"/>
      <c r="E2" s="27"/>
    </row>
    <row r="3" spans="2:6" s="31" customFormat="1" ht="63.75" customHeight="1" x14ac:dyDescent="0.3">
      <c r="B3" s="27"/>
      <c r="C3" s="27"/>
      <c r="D3" s="27"/>
      <c r="E3" s="27"/>
    </row>
    <row r="4" spans="2:6" s="31" customFormat="1" ht="63.75" customHeight="1" x14ac:dyDescent="0.3">
      <c r="B4" s="27"/>
      <c r="C4" s="27"/>
      <c r="D4" s="27"/>
      <c r="E4" s="27"/>
    </row>
    <row r="5" spans="2:6" s="8" customFormat="1" ht="13.5" customHeight="1" x14ac:dyDescent="0.35">
      <c r="B5" s="38" t="s">
        <v>20</v>
      </c>
      <c r="C5" s="39" t="s">
        <v>1</v>
      </c>
      <c r="D5" s="39" t="s">
        <v>2</v>
      </c>
      <c r="E5" s="39" t="s">
        <v>3</v>
      </c>
    </row>
    <row r="6" spans="2:6" ht="26.1" customHeight="1" x14ac:dyDescent="0.3">
      <c r="B6" s="40" t="s">
        <v>8</v>
      </c>
      <c r="C6" s="41">
        <v>4000</v>
      </c>
      <c r="D6" s="41">
        <v>4000</v>
      </c>
      <c r="E6" s="42">
        <f>Income[[#This Row],[Actual]]-Income[[#This Row],[Projected]]</f>
        <v>0</v>
      </c>
    </row>
    <row r="7" spans="2:6" ht="26.1" customHeight="1" x14ac:dyDescent="0.3">
      <c r="B7" s="40" t="s">
        <v>9</v>
      </c>
      <c r="C7" s="41">
        <v>1400</v>
      </c>
      <c r="D7" s="41">
        <v>1500</v>
      </c>
      <c r="E7" s="42">
        <f>Income[[#This Row],[Actual]]-Income[[#This Row],[Projected]]</f>
        <v>100</v>
      </c>
    </row>
    <row r="8" spans="2:6" ht="24" customHeight="1" x14ac:dyDescent="0.3">
      <c r="B8" s="40" t="s">
        <v>10</v>
      </c>
      <c r="C8" s="41">
        <v>300</v>
      </c>
      <c r="D8" s="41">
        <v>500</v>
      </c>
      <c r="E8" s="42">
        <f>Income[[#This Row],[Actual]]-Income[[#This Row],[Projected]]</f>
        <v>200</v>
      </c>
    </row>
    <row r="9" spans="2:6" ht="24" customHeight="1" x14ac:dyDescent="0.3">
      <c r="B9" s="43" t="s">
        <v>4</v>
      </c>
      <c r="C9" s="44">
        <f>SUBTOTAL(109,Income[Projected])</f>
        <v>5700</v>
      </c>
      <c r="D9" s="44">
        <f>SUBTOTAL(109,Income[Actual])</f>
        <v>6000</v>
      </c>
      <c r="E9" s="44">
        <f>SUBTOTAL(109,Income[Variance])</f>
        <v>300</v>
      </c>
    </row>
  </sheetData>
  <sheetProtection selectLockedCells="1" selectUnlockedCells="1"/>
  <dataValidations count="5">
    <dataValidation allowBlank="1" showInputMessage="1" showErrorMessage="1" prompt="Variance is automatically calculated in this column under this heading" sqref="E5"/>
    <dataValidation allowBlank="1" showInputMessage="1" showErrorMessage="1" prompt="Enter Actual income in this column under this heading" sqref="D5"/>
    <dataValidation allowBlank="1" showInputMessage="1" showErrorMessage="1" prompt="Enter Projected income in this column under this heading" sqref="C5"/>
    <dataValidation allowBlank="1" showInputMessage="1" showErrorMessage="1" prompt="Enter Monthly Income items in this column under this heading. Use heading filters to find specific entries" sqref="B5"/>
    <dataValidation allowBlank="1" showInputMessage="1" showErrorMessage="1" prompt="Enter Monthly Income details in the table below, starting in cell B6." sqref="A1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F33"/>
  <sheetViews>
    <sheetView showGridLines="0" topLeftCell="A28" zoomScaleNormal="100" workbookViewId="0">
      <selection activeCell="E33" sqref="E33"/>
    </sheetView>
  </sheetViews>
  <sheetFormatPr defaultColWidth="9" defaultRowHeight="24" customHeight="1" x14ac:dyDescent="0.3"/>
  <cols>
    <col min="1" max="1" width="1.625" style="26" customWidth="1"/>
    <col min="2" max="2" width="37.125" style="32" customWidth="1"/>
    <col min="3" max="3" width="16.625" style="26" customWidth="1"/>
    <col min="4" max="5" width="16.625" style="27" customWidth="1"/>
    <col min="6" max="6" width="1.625" style="26" customWidth="1"/>
    <col min="7" max="16384" width="9" style="26"/>
  </cols>
  <sheetData>
    <row r="1" spans="2:6" ht="9" customHeight="1" x14ac:dyDescent="0.3">
      <c r="F1" s="26" t="s">
        <v>20</v>
      </c>
    </row>
    <row r="2" spans="2:6" ht="9" customHeight="1" x14ac:dyDescent="0.3"/>
    <row r="3" spans="2:6" ht="9" customHeight="1" x14ac:dyDescent="0.3"/>
    <row r="4" spans="2:6" ht="9" customHeight="1" x14ac:dyDescent="0.3"/>
    <row r="5" spans="2:6" s="31" customFormat="1" ht="97.5" customHeight="1" x14ac:dyDescent="0.3">
      <c r="B5" s="33"/>
      <c r="C5" s="27"/>
      <c r="D5" s="27"/>
      <c r="E5" s="27"/>
    </row>
    <row r="6" spans="2:6" s="31" customFormat="1" ht="24.75" customHeight="1" x14ac:dyDescent="0.3">
      <c r="B6" s="33"/>
      <c r="C6" s="27"/>
      <c r="D6" s="27"/>
      <c r="E6" s="27"/>
    </row>
    <row r="7" spans="2:6" s="31" customFormat="1" ht="24.75" customHeight="1" x14ac:dyDescent="0.3">
      <c r="B7" s="33"/>
      <c r="C7" s="27"/>
      <c r="D7" s="27"/>
      <c r="E7" s="27"/>
    </row>
    <row r="8" spans="2:6" s="46" customFormat="1" ht="13.5" customHeight="1" x14ac:dyDescent="0.35">
      <c r="B8" s="47" t="s">
        <v>20</v>
      </c>
      <c r="C8" s="48" t="s">
        <v>1</v>
      </c>
      <c r="D8" s="48" t="s">
        <v>2</v>
      </c>
      <c r="E8" s="48" t="s">
        <v>3</v>
      </c>
    </row>
    <row r="9" spans="2:6" s="49" customFormat="1" ht="26.1" customHeight="1" x14ac:dyDescent="0.3">
      <c r="B9" s="50" t="s">
        <v>35</v>
      </c>
      <c r="C9" s="51">
        <v>4000</v>
      </c>
      <c r="D9" s="51">
        <v>1500</v>
      </c>
      <c r="E9" s="52">
        <f>Expenses[[#This Row],[Projected]]-Expenses[[#This Row],[Actual]]</f>
        <v>2500</v>
      </c>
    </row>
    <row r="10" spans="2:6" s="49" customFormat="1" ht="26.1" customHeight="1" x14ac:dyDescent="0.3">
      <c r="B10" s="50" t="s">
        <v>36</v>
      </c>
      <c r="C10" s="51">
        <v>2500</v>
      </c>
      <c r="D10" s="51">
        <v>2510</v>
      </c>
      <c r="E10" s="52">
        <f>Expenses[[#This Row],[Projected]]-Expenses[[#This Row],[Actual]]</f>
        <v>-10</v>
      </c>
    </row>
    <row r="11" spans="2:6" s="53" customFormat="1" ht="26.1" customHeight="1" x14ac:dyDescent="0.3">
      <c r="B11" s="50" t="s">
        <v>11</v>
      </c>
      <c r="C11" s="51">
        <v>1000</v>
      </c>
      <c r="D11" s="51">
        <v>280</v>
      </c>
      <c r="E11" s="52">
        <f>Expenses[[#This Row],[Projected]]-Expenses[[#This Row],[Actual]]</f>
        <v>720</v>
      </c>
    </row>
    <row r="12" spans="2:6" s="49" customFormat="1" ht="24" customHeight="1" x14ac:dyDescent="0.3">
      <c r="B12" s="50" t="s">
        <v>37</v>
      </c>
      <c r="C12" s="51">
        <v>38</v>
      </c>
      <c r="D12" s="51">
        <v>38</v>
      </c>
      <c r="E12" s="52">
        <f>Expenses[[#This Row],[Projected]]-Expenses[[#This Row],[Actual]]</f>
        <v>0</v>
      </c>
    </row>
    <row r="13" spans="2:6" s="49" customFormat="1" ht="24" customHeight="1" x14ac:dyDescent="0.3">
      <c r="B13" s="50" t="s">
        <v>24</v>
      </c>
      <c r="C13" s="51">
        <v>65</v>
      </c>
      <c r="D13" s="51">
        <v>78</v>
      </c>
      <c r="E13" s="52">
        <f>Expenses[[#This Row],[Projected]]-Expenses[[#This Row],[Actual]]</f>
        <v>-13</v>
      </c>
    </row>
    <row r="14" spans="2:6" s="49" customFormat="1" ht="24" customHeight="1" x14ac:dyDescent="0.3">
      <c r="B14" s="50" t="s">
        <v>25</v>
      </c>
      <c r="C14" s="51">
        <v>25</v>
      </c>
      <c r="D14" s="51">
        <v>21</v>
      </c>
      <c r="E14" s="52">
        <f>Expenses[[#This Row],[Projected]]-Expenses[[#This Row],[Actual]]</f>
        <v>4</v>
      </c>
    </row>
    <row r="15" spans="2:6" s="49" customFormat="1" ht="24" customHeight="1" x14ac:dyDescent="0.3">
      <c r="B15" s="50" t="s">
        <v>26</v>
      </c>
      <c r="C15" s="51">
        <v>75</v>
      </c>
      <c r="D15" s="51">
        <v>83</v>
      </c>
      <c r="E15" s="52">
        <f>Expenses[[#This Row],[Projected]]-Expenses[[#This Row],[Actual]]</f>
        <v>-8</v>
      </c>
    </row>
    <row r="16" spans="2:6" s="49" customFormat="1" ht="24" customHeight="1" x14ac:dyDescent="0.3">
      <c r="B16" s="50" t="s">
        <v>12</v>
      </c>
      <c r="C16" s="51">
        <v>60</v>
      </c>
      <c r="D16" s="51">
        <v>60</v>
      </c>
      <c r="E16" s="52">
        <f>Expenses[[#This Row],[Projected]]-Expenses[[#This Row],[Actual]]</f>
        <v>0</v>
      </c>
    </row>
    <row r="17" spans="2:5" s="49" customFormat="1" ht="24" customHeight="1" x14ac:dyDescent="0.3">
      <c r="B17" s="50" t="s">
        <v>39</v>
      </c>
      <c r="C17" s="51">
        <v>0</v>
      </c>
      <c r="D17" s="51">
        <v>60</v>
      </c>
      <c r="E17" s="52">
        <f>Expenses[[#This Row],[Projected]]-Expenses[[#This Row],[Actual]]</f>
        <v>-60</v>
      </c>
    </row>
    <row r="18" spans="2:5" s="49" customFormat="1" ht="24" customHeight="1" x14ac:dyDescent="0.3">
      <c r="B18" s="50" t="s">
        <v>38</v>
      </c>
      <c r="C18" s="51">
        <v>180</v>
      </c>
      <c r="D18" s="51">
        <v>150</v>
      </c>
      <c r="E18" s="52">
        <f>Expenses[[#This Row],[Projected]]-Expenses[[#This Row],[Actual]]</f>
        <v>30</v>
      </c>
    </row>
    <row r="19" spans="2:5" s="49" customFormat="1" ht="24" customHeight="1" x14ac:dyDescent="0.3">
      <c r="B19" s="50" t="s">
        <v>29</v>
      </c>
      <c r="C19" s="51">
        <v>250</v>
      </c>
      <c r="D19" s="51">
        <v>250</v>
      </c>
      <c r="E19" s="52">
        <f>Expenses[[#This Row],[Projected]]-Expenses[[#This Row],[Actual]]</f>
        <v>0</v>
      </c>
    </row>
    <row r="20" spans="2:5" s="49" customFormat="1" ht="24" customHeight="1" x14ac:dyDescent="0.3">
      <c r="B20" s="50" t="s">
        <v>13</v>
      </c>
      <c r="C20" s="51">
        <v>75</v>
      </c>
      <c r="D20" s="51">
        <v>80</v>
      </c>
      <c r="E20" s="52">
        <f>Expenses[[#This Row],[Projected]]-Expenses[[#This Row],[Actual]]</f>
        <v>-5</v>
      </c>
    </row>
    <row r="21" spans="2:5" s="49" customFormat="1" ht="24" customHeight="1" x14ac:dyDescent="0.3">
      <c r="B21" s="50" t="s">
        <v>30</v>
      </c>
      <c r="C21" s="51">
        <v>280</v>
      </c>
      <c r="D21" s="51">
        <v>260</v>
      </c>
      <c r="E21" s="52">
        <f>Expenses[[#This Row],[Projected]]-Expenses[[#This Row],[Actual]]</f>
        <v>20</v>
      </c>
    </row>
    <row r="22" spans="2:5" s="49" customFormat="1" ht="24" customHeight="1" x14ac:dyDescent="0.3">
      <c r="B22" s="50" t="s">
        <v>14</v>
      </c>
      <c r="C22" s="51">
        <v>75</v>
      </c>
      <c r="D22" s="51">
        <v>65</v>
      </c>
      <c r="E22" s="52">
        <f>Expenses[[#This Row],[Projected]]-Expenses[[#This Row],[Actual]]</f>
        <v>10</v>
      </c>
    </row>
    <row r="23" spans="2:5" s="49" customFormat="1" ht="24" customHeight="1" x14ac:dyDescent="0.3">
      <c r="B23" s="50" t="s">
        <v>27</v>
      </c>
      <c r="C23" s="51">
        <v>255</v>
      </c>
      <c r="D23" s="51">
        <v>255</v>
      </c>
      <c r="E23" s="52">
        <f>Expenses[[#This Row],[Projected]]-Expenses[[#This Row],[Actual]]</f>
        <v>0</v>
      </c>
    </row>
    <row r="24" spans="2:5" s="49" customFormat="1" ht="24" customHeight="1" x14ac:dyDescent="0.3">
      <c r="B24" s="50" t="s">
        <v>28</v>
      </c>
      <c r="C24" s="51">
        <v>228</v>
      </c>
      <c r="D24" s="51">
        <v>228</v>
      </c>
      <c r="E24" s="52">
        <f>Expenses[[#This Row],[Projected]]-Expenses[[#This Row],[Actual]]</f>
        <v>0</v>
      </c>
    </row>
    <row r="25" spans="2:5" s="49" customFormat="1" ht="24" customHeight="1" x14ac:dyDescent="0.3">
      <c r="B25" s="50" t="s">
        <v>32</v>
      </c>
      <c r="C25" s="51">
        <v>600</v>
      </c>
      <c r="D25" s="51">
        <v>600</v>
      </c>
      <c r="E25" s="52">
        <f>Expenses[[#This Row],[Projected]]-Expenses[[#This Row],[Actual]]</f>
        <v>0</v>
      </c>
    </row>
    <row r="26" spans="2:5" s="49" customFormat="1" ht="24" customHeight="1" x14ac:dyDescent="0.3">
      <c r="B26" s="50" t="s">
        <v>33</v>
      </c>
      <c r="C26" s="51">
        <v>35</v>
      </c>
      <c r="D26" s="51">
        <v>35</v>
      </c>
      <c r="E26" s="52">
        <f>Expenses[[#This Row],[Projected]]-Expenses[[#This Row],[Actual]]</f>
        <v>0</v>
      </c>
    </row>
    <row r="27" spans="2:5" s="49" customFormat="1" ht="24" customHeight="1" x14ac:dyDescent="0.3">
      <c r="B27" s="50" t="s">
        <v>34</v>
      </c>
      <c r="C27" s="51">
        <v>2000</v>
      </c>
      <c r="D27" s="51">
        <v>2010</v>
      </c>
      <c r="E27" s="52">
        <f>Expenses[[#This Row],[Projected]]-Expenses[[#This Row],[Actual]]</f>
        <v>-10</v>
      </c>
    </row>
    <row r="28" spans="2:5" s="49" customFormat="1" ht="24" customHeight="1" x14ac:dyDescent="0.3">
      <c r="B28" s="50" t="s">
        <v>15</v>
      </c>
      <c r="C28" s="51">
        <v>100</v>
      </c>
      <c r="D28" s="51">
        <v>100</v>
      </c>
      <c r="E28" s="52">
        <f>Expenses[[#This Row],[Projected]]-Expenses[[#This Row],[Actual]]</f>
        <v>0</v>
      </c>
    </row>
    <row r="29" spans="2:5" s="49" customFormat="1" ht="24" customHeight="1" x14ac:dyDescent="0.3">
      <c r="B29" s="50" t="s">
        <v>16</v>
      </c>
      <c r="C29" s="51">
        <v>150</v>
      </c>
      <c r="D29" s="51">
        <v>150</v>
      </c>
      <c r="E29" s="52">
        <f>Expenses[[#This Row],[Projected]]-Expenses[[#This Row],[Actual]]</f>
        <v>0</v>
      </c>
    </row>
    <row r="30" spans="2:5" s="49" customFormat="1" ht="24" customHeight="1" x14ac:dyDescent="0.3">
      <c r="B30" s="50" t="s">
        <v>17</v>
      </c>
      <c r="C30" s="51">
        <v>5000</v>
      </c>
      <c r="D30" s="51">
        <v>225</v>
      </c>
      <c r="E30" s="52">
        <f>Expenses[[#This Row],[Projected]]-Expenses[[#This Row],[Actual]]</f>
        <v>4775</v>
      </c>
    </row>
    <row r="31" spans="2:5" s="49" customFormat="1" ht="24" customHeight="1" x14ac:dyDescent="0.3">
      <c r="B31" s="50" t="s">
        <v>31</v>
      </c>
      <c r="C31" s="51">
        <v>200</v>
      </c>
      <c r="D31" s="51">
        <v>300</v>
      </c>
      <c r="E31" s="52">
        <f>Expenses[[#This Row],[Projected]]-Expenses[[#This Row],[Actual]]</f>
        <v>-100</v>
      </c>
    </row>
    <row r="32" spans="2:5" s="49" customFormat="1" ht="24" customHeight="1" x14ac:dyDescent="0.3">
      <c r="B32" s="50" t="s">
        <v>18</v>
      </c>
      <c r="C32" s="51">
        <v>0</v>
      </c>
      <c r="D32" s="51">
        <v>0</v>
      </c>
      <c r="E32" s="52">
        <f>Expenses[[#This Row],[Projected]]-Expenses[[#This Row],[Actual]]</f>
        <v>0</v>
      </c>
    </row>
    <row r="33" spans="2:5" s="49" customFormat="1" ht="24" customHeight="1" x14ac:dyDescent="0.3">
      <c r="B33" s="54" t="s">
        <v>19</v>
      </c>
      <c r="C33" s="55">
        <f>SUBTOTAL(109,Expenses[Projected])</f>
        <v>17191</v>
      </c>
      <c r="D33" s="55">
        <f>SUBTOTAL(109,Expenses[Actual])</f>
        <v>9338</v>
      </c>
      <c r="E33" s="55">
        <f>SUBTOTAL(109,Expenses[Variance])</f>
        <v>7853</v>
      </c>
    </row>
  </sheetData>
  <dataValidations count="5">
    <dataValidation allowBlank="1" showInputMessage="1" showErrorMessage="1" prompt="Enter Monthly Expense items in this column under this heading. Use heading filters to find specific entries" sqref="B8"/>
    <dataValidation allowBlank="1" showInputMessage="1" showErrorMessage="1" prompt="Enter Projected expense in this column under this heading" sqref="C8"/>
    <dataValidation allowBlank="1" showInputMessage="1" showErrorMessage="1" prompt="Enter Actual expense in this column under this heading" sqref="D8"/>
    <dataValidation allowBlank="1" showInputMessage="1" showErrorMessage="1" prompt="Variance is automatically calculated in this column under this heading" sqref="E8"/>
    <dataValidation allowBlank="1" showInputMessage="1" showErrorMessage="1" prompt="Enter Monthly Expenses details in the table below, starting in cell B6." sqref="A1:A4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7"/>
  <sheetViews>
    <sheetView showGridLines="0" workbookViewId="0">
      <selection activeCell="B5" sqref="B5"/>
    </sheetView>
  </sheetViews>
  <sheetFormatPr defaultColWidth="9" defaultRowHeight="21" customHeight="1" x14ac:dyDescent="0.3"/>
  <cols>
    <col min="1" max="1" width="1.625" style="23" customWidth="1"/>
    <col min="2" max="2" width="21.5" style="23" customWidth="1"/>
    <col min="3" max="4" width="12.375" style="23" customWidth="1"/>
    <col min="5" max="5" width="1.625" style="23" customWidth="1"/>
    <col min="6" max="16384" width="9" style="23"/>
  </cols>
  <sheetData>
    <row r="1" spans="2:4" s="20" customFormat="1" ht="9" customHeight="1" x14ac:dyDescent="0.3"/>
    <row r="2" spans="2:4" s="22" customFormat="1" ht="36.75" customHeight="1" x14ac:dyDescent="0.3">
      <c r="B2" s="21" t="s">
        <v>22</v>
      </c>
      <c r="C2" s="19"/>
      <c r="D2" s="19"/>
    </row>
    <row r="4" spans="2:4" ht="21" customHeight="1" x14ac:dyDescent="0.3">
      <c r="B4" s="25"/>
      <c r="C4" s="24" t="s">
        <v>1</v>
      </c>
      <c r="D4" s="24" t="s">
        <v>2</v>
      </c>
    </row>
    <row r="5" spans="2:4" ht="21" customHeight="1" x14ac:dyDescent="0.3">
      <c r="B5" s="25" t="s">
        <v>7</v>
      </c>
      <c r="C5" s="24">
        <f>Income[[#Totals],[Projected]]</f>
        <v>5700</v>
      </c>
      <c r="D5" s="24">
        <f>Income[[#Totals],[Actual]]</f>
        <v>6000</v>
      </c>
    </row>
    <row r="6" spans="2:4" ht="21" customHeight="1" x14ac:dyDescent="0.3">
      <c r="B6" s="25" t="s">
        <v>21</v>
      </c>
      <c r="C6" s="24">
        <f>Expenses[[#Totals],[Projected]]</f>
        <v>17191</v>
      </c>
      <c r="D6" s="24">
        <f>Expenses[[#Totals],[Actual]]</f>
        <v>9338</v>
      </c>
    </row>
    <row r="7" spans="2:4" ht="21" customHeight="1" x14ac:dyDescent="0.3">
      <c r="B7" s="25" t="s">
        <v>0</v>
      </c>
      <c r="C7" s="24">
        <f>CashFlow[[#Totals],[Projected]]</f>
        <v>3000</v>
      </c>
      <c r="D7" s="24">
        <f>CashFlow[[#Totals],[Actual]]</f>
        <v>5662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320CBDC-F61C-4483-8C7A-4FAB990F6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5BBA0-A26F-43F7-8CB9-067E47086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3FBB2B-C13C-40DC-B67B-3F8CEBFF0EFB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Cash Flow</vt:lpstr>
      <vt:lpstr>Monthly Income</vt:lpstr>
      <vt:lpstr>Monthly Expenses</vt:lpstr>
      <vt:lpstr>Chart Data</vt:lpstr>
      <vt:lpstr>'Cash Flow'!Print_Titles</vt:lpstr>
      <vt:lpstr>'Monthly Expenses'!Print_Titles</vt:lpstr>
      <vt:lpstr>'Monthly Income'!Print_Titles</vt:lpstr>
      <vt:lpstr>Title1</vt:lpstr>
      <vt:lpstr>Title2</vt:lpstr>
      <vt:lpstr>Title3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2019-05-23T20:05:10Z</dcterms:created>
  <dcterms:modified xsi:type="dcterms:W3CDTF">2020-04-03T10:50:43Z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